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106.ACADEMICOS\Desktop\"/>
    </mc:Choice>
  </mc:AlternateContent>
  <xr:revisionPtr revIDLastSave="0" documentId="8_{C266E31B-3CE8-45CC-97E9-AB36CBF473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M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70" i="1"/>
  <c r="D71" i="1"/>
  <c r="D70" i="1"/>
  <c r="C71" i="1"/>
  <c r="C70" i="1"/>
  <c r="E49" i="1"/>
  <c r="E48" i="1"/>
  <c r="D49" i="1"/>
  <c r="D48" i="1"/>
  <c r="C49" i="1"/>
  <c r="C48" i="1"/>
  <c r="D26" i="1"/>
  <c r="D27" i="1"/>
  <c r="D28" i="1" s="1"/>
  <c r="C27" i="1"/>
  <c r="C28" i="1" s="1"/>
  <c r="C6" i="1"/>
  <c r="C7" i="1" s="1"/>
  <c r="E69" i="1" l="1"/>
  <c r="D47" i="1"/>
  <c r="E47" i="1" s="1"/>
  <c r="E26" i="1"/>
  <c r="E27" i="1" s="1"/>
  <c r="E28" i="1" s="1"/>
  <c r="D5" i="1"/>
  <c r="E5" i="1" l="1"/>
  <c r="E6" i="1" s="1"/>
  <c r="E7" i="1" s="1"/>
  <c r="D6" i="1"/>
  <c r="D7" i="1" s="1"/>
  <c r="E75" i="1"/>
  <c r="E72" i="1" s="1"/>
  <c r="D75" i="1"/>
  <c r="D72" i="1" s="1"/>
  <c r="D76" i="1" s="1"/>
  <c r="C75" i="1"/>
  <c r="C72" i="1" s="1"/>
  <c r="C76" i="1" s="1"/>
  <c r="C53" i="1"/>
  <c r="C50" i="1" s="1"/>
  <c r="C54" i="1" s="1"/>
  <c r="E32" i="1"/>
  <c r="E29" i="1" s="1"/>
  <c r="E33" i="1" s="1"/>
  <c r="D32" i="1"/>
  <c r="D29" i="1" s="1"/>
  <c r="D33" i="1" s="1"/>
  <c r="C32" i="1"/>
  <c r="C29" i="1" s="1"/>
  <c r="C33" i="1" s="1"/>
  <c r="E76" i="1" l="1"/>
  <c r="E77" i="1" s="1"/>
  <c r="E73" i="1" s="1"/>
  <c r="E34" i="1"/>
  <c r="E30" i="1" s="1"/>
  <c r="D34" i="1"/>
  <c r="D30" i="1" s="1"/>
  <c r="D77" i="1"/>
  <c r="D73" i="1" s="1"/>
  <c r="C77" i="1"/>
  <c r="C73" i="1" s="1"/>
  <c r="C34" i="1"/>
  <c r="C30" i="1" s="1"/>
  <c r="C55" i="1"/>
  <c r="C51" i="1" s="1"/>
  <c r="D11" i="1"/>
  <c r="D8" i="1" s="1"/>
  <c r="D12" i="1" s="1"/>
  <c r="E11" i="1"/>
  <c r="E8" i="1" s="1"/>
  <c r="E12" i="1" s="1"/>
  <c r="C11" i="1"/>
  <c r="C8" i="1" l="1"/>
  <c r="C12" i="1" s="1"/>
  <c r="C13" i="1" s="1"/>
  <c r="C9" i="1" s="1"/>
  <c r="E13" i="1"/>
  <c r="E9" i="1" s="1"/>
  <c r="D13" i="1"/>
  <c r="D9" i="1" s="1"/>
  <c r="E53" i="1"/>
  <c r="D53" i="1"/>
  <c r="D50" i="1" s="1"/>
  <c r="D54" i="1" s="1"/>
  <c r="D55" i="1" l="1"/>
  <c r="D51" i="1" s="1"/>
  <c r="E50" i="1"/>
  <c r="E54" i="1" s="1"/>
  <c r="E55" i="1" s="1"/>
  <c r="E51" i="1" s="1"/>
</calcChain>
</file>

<file path=xl/sharedStrings.xml><?xml version="1.0" encoding="utf-8"?>
<sst xmlns="http://schemas.openxmlformats.org/spreadsheetml/2006/main" count="73" uniqueCount="37">
  <si>
    <t>FINANCIERO</t>
  </si>
  <si>
    <t>NOMBRE DEL INDICADOR</t>
  </si>
  <si>
    <t>MESES</t>
  </si>
  <si>
    <t xml:space="preserve">ENERO </t>
  </si>
  <si>
    <t>FEBRERO</t>
  </si>
  <si>
    <t>MARZO</t>
  </si>
  <si>
    <t>META</t>
  </si>
  <si>
    <t>CONSEGUIDO</t>
  </si>
  <si>
    <t>INDICADOR1</t>
  </si>
  <si>
    <t>INDICADOR2</t>
  </si>
  <si>
    <t>INDICADOR3</t>
  </si>
  <si>
    <t>TOTAL MESES</t>
  </si>
  <si>
    <t>METAS</t>
  </si>
  <si>
    <t>INVERSION</t>
  </si>
  <si>
    <t>VENTA</t>
  </si>
  <si>
    <t>GANANCIA</t>
  </si>
  <si>
    <t>CLIENTES</t>
  </si>
  <si>
    <t>PROCESOS</t>
  </si>
  <si>
    <t>RECURSOS</t>
  </si>
  <si>
    <t>PERSPECTIVA FINANCIERA</t>
  </si>
  <si>
    <t>POTENCIALES</t>
  </si>
  <si>
    <t>CLIENTES NUEVOS</t>
  </si>
  <si>
    <t>ANTIGUOS</t>
  </si>
  <si>
    <t>PERSPECTIVA CLIENTES</t>
  </si>
  <si>
    <t>TECNOLOGIA</t>
  </si>
  <si>
    <t>ADMINISTRACION</t>
  </si>
  <si>
    <t>PRODUCTIVIDAD</t>
  </si>
  <si>
    <t>PERSPECTIVA PROCESOS</t>
  </si>
  <si>
    <t>FORMACION</t>
  </si>
  <si>
    <t>CLIMA LABORAL</t>
  </si>
  <si>
    <t>ASCENSOS</t>
  </si>
  <si>
    <t>PERSPECTIVA RECURSOS</t>
  </si>
  <si>
    <t>PRODUCTOS</t>
  </si>
  <si>
    <t>Montaje de Redes de datos</t>
  </si>
  <si>
    <t>Instalacion de servidores</t>
  </si>
  <si>
    <t>copias de seguridad de la informacion</t>
  </si>
  <si>
    <t xml:space="preserve">de fomacion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</si>
</sst>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rgb="FF9C65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2" applyNumberFormat="0" applyAlignment="0" applyProtection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/>
    <xf numFmtId="1" fontId="0" fillId="0" borderId="1" xfId="0" applyNumberFormat="1" applyBorder="1"/>
    <xf numFmtId="9" fontId="0" fillId="0" borderId="1" xfId="1" applyFont="1" applyBorder="1"/>
    <xf numFmtId="9" fontId="0" fillId="0" borderId="0" xfId="1" applyFont="1"/>
    <xf numFmtId="1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/>
    <xf numFmtId="0" fontId="6" fillId="5" borderId="2" xfId="5" applyAlignment="1">
      <alignment horizontal="center"/>
    </xf>
    <xf numFmtId="0" fontId="3" fillId="2" borderId="1" xfId="2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0" xfId="2" applyFont="1" applyAlignment="1">
      <alignment horizontal="center"/>
    </xf>
    <xf numFmtId="0" fontId="9" fillId="4" borderId="0" xfId="4" applyFont="1" applyAlignment="1">
      <alignment horizontal="center"/>
    </xf>
    <xf numFmtId="0" fontId="10" fillId="5" borderId="6" xfId="5" applyFont="1" applyBorder="1" applyAlignment="1">
      <alignment horizontal="center"/>
    </xf>
    <xf numFmtId="0" fontId="10" fillId="5" borderId="0" xfId="5" applyFont="1" applyBorder="1" applyAlignment="1">
      <alignment horizontal="center"/>
    </xf>
    <xf numFmtId="0" fontId="7" fillId="3" borderId="0" xfId="3" applyFont="1" applyAlignment="1">
      <alignment horizontal="center"/>
    </xf>
    <xf numFmtId="0" fontId="11" fillId="6" borderId="1" xfId="3" applyFont="1" applyFill="1" applyBorder="1" applyAlignment="1">
      <alignment horizontal="center"/>
    </xf>
    <xf numFmtId="0" fontId="5" fillId="4" borderId="3" xfId="4" applyBorder="1" applyAlignment="1">
      <alignment horizontal="center"/>
    </xf>
    <xf numFmtId="0" fontId="5" fillId="4" borderId="5" xfId="4" applyBorder="1" applyAlignment="1">
      <alignment horizontal="center"/>
    </xf>
    <xf numFmtId="0" fontId="5" fillId="4" borderId="4" xfId="4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</cellXfs>
  <cellStyles count="6">
    <cellStyle name="Bueno" xfId="2" builtinId="26"/>
    <cellStyle name="Celda de comprobación" xfId="5" builtinId="23"/>
    <cellStyle name="Incorrecto" xfId="3" builtinId="27"/>
    <cellStyle name="Neutral" xfId="4" builtinId="2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CMI!$C$3:$C$4</c:f>
              <c:strCache>
                <c:ptCount val="2"/>
                <c:pt idx="0">
                  <c:v>INDICADOR1</c:v>
                </c:pt>
                <c:pt idx="1">
                  <c:v>INVERSION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CMI!$C$5:$C$9</c:f>
              <c:numCache>
                <c:formatCode>General</c:formatCode>
                <c:ptCount val="5"/>
                <c:pt idx="0" formatCode="0">
                  <c:v>20000</c:v>
                </c:pt>
                <c:pt idx="1">
                  <c:v>22000</c:v>
                </c:pt>
                <c:pt idx="2">
                  <c:v>24200</c:v>
                </c:pt>
                <c:pt idx="3">
                  <c:v>99300</c:v>
                </c:pt>
                <c:pt idx="4" formatCode="0%">
                  <c:v>0.66666666666666674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2-439C-8BA9-E72EABDDCC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86791376"/>
        <c:axId val="920397360"/>
      </c:barChart>
      <c:catAx>
        <c:axId val="986791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397360"/>
        <c:crosses val="autoZero"/>
        <c:auto val="1"/>
        <c:lblAlgn val="ctr"/>
        <c:lblOffset val="100"/>
        <c:noMultiLvlLbl val="0"/>
      </c:catAx>
      <c:valAx>
        <c:axId val="9203973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8679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CMI!$C$67:$C$68</c:f>
              <c:strCache>
                <c:ptCount val="2"/>
                <c:pt idx="0">
                  <c:v>INDICADOR1</c:v>
                </c:pt>
                <c:pt idx="1">
                  <c:v>FORMACION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CMI!$C$69:$C$73</c:f>
              <c:numCache>
                <c:formatCode>0</c:formatCode>
                <c:ptCount val="5"/>
                <c:pt idx="0">
                  <c:v>30</c:v>
                </c:pt>
                <c:pt idx="1">
                  <c:v>33</c:v>
                </c:pt>
                <c:pt idx="2">
                  <c:v>36.299999999999997</c:v>
                </c:pt>
                <c:pt idx="3">
                  <c:v>109.22999999999999</c:v>
                </c:pt>
                <c:pt idx="4" formatCode="0%">
                  <c:v>0.90909090909090917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2-49FA-968D-07575A96F0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74234672"/>
        <c:axId val="1102312896"/>
      </c:barChart>
      <c:catAx>
        <c:axId val="974234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2312896"/>
        <c:crosses val="autoZero"/>
        <c:auto val="1"/>
        <c:lblAlgn val="ctr"/>
        <c:lblOffset val="100"/>
        <c:noMultiLvlLbl val="0"/>
      </c:catAx>
      <c:valAx>
        <c:axId val="11023128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7423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CMI!$D$67:$D$68</c:f>
              <c:strCache>
                <c:ptCount val="2"/>
                <c:pt idx="0">
                  <c:v>INDICADOR2</c:v>
                </c:pt>
                <c:pt idx="1">
                  <c:v>CLIMA LABORAL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CMI!$D$69:$D$73</c:f>
              <c:numCache>
                <c:formatCode>0</c:formatCode>
                <c:ptCount val="5"/>
                <c:pt idx="0" formatCode="General">
                  <c:v>95</c:v>
                </c:pt>
                <c:pt idx="1">
                  <c:v>96.9</c:v>
                </c:pt>
                <c:pt idx="2">
                  <c:v>98.838000000000008</c:v>
                </c:pt>
                <c:pt idx="3">
                  <c:v>296.55275999999998</c:v>
                </c:pt>
                <c:pt idx="4" formatCode="0%">
                  <c:v>0.98039215686274517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0-442E-B8C2-5DEDDB5125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86848576"/>
        <c:axId val="1165655024"/>
      </c:barChart>
      <c:catAx>
        <c:axId val="986848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5655024"/>
        <c:crosses val="autoZero"/>
        <c:auto val="1"/>
        <c:lblAlgn val="ctr"/>
        <c:lblOffset val="100"/>
        <c:noMultiLvlLbl val="0"/>
      </c:catAx>
      <c:valAx>
        <c:axId val="11656550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8684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CMI!$E$67:$E$68</c:f>
              <c:strCache>
                <c:ptCount val="2"/>
                <c:pt idx="0">
                  <c:v>INDICADOR3</c:v>
                </c:pt>
                <c:pt idx="1">
                  <c:v>ASCENSOS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CMI!$E$69:$E$73</c:f>
              <c:numCache>
                <c:formatCode>0</c:formatCode>
                <c:ptCount val="5"/>
                <c:pt idx="0">
                  <c:v>33.6</c:v>
                </c:pt>
                <c:pt idx="1">
                  <c:v>37.632000000000005</c:v>
                </c:pt>
                <c:pt idx="2">
                  <c:v>42.147840000000002</c:v>
                </c:pt>
                <c:pt idx="3">
                  <c:v>126.9854208</c:v>
                </c:pt>
                <c:pt idx="4" formatCode="0%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8-4708-8A20-3C3E70A1178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3759424"/>
        <c:axId val="1103085904"/>
      </c:barChart>
      <c:catAx>
        <c:axId val="1103759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3085904"/>
        <c:crosses val="autoZero"/>
        <c:auto val="1"/>
        <c:lblAlgn val="ctr"/>
        <c:lblOffset val="100"/>
        <c:noMultiLvlLbl val="0"/>
      </c:catAx>
      <c:valAx>
        <c:axId val="1103085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10375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CMI!$D$3:$D$4</c:f>
              <c:strCache>
                <c:ptCount val="2"/>
                <c:pt idx="0">
                  <c:v>INDICADOR2</c:v>
                </c:pt>
                <c:pt idx="1">
                  <c:v>VENTA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CMI!$D$5:$D$9</c:f>
              <c:numCache>
                <c:formatCode>General</c:formatCode>
                <c:ptCount val="5"/>
                <c:pt idx="0">
                  <c:v>30000</c:v>
                </c:pt>
                <c:pt idx="1">
                  <c:v>33000</c:v>
                </c:pt>
                <c:pt idx="2">
                  <c:v>36300</c:v>
                </c:pt>
                <c:pt idx="3">
                  <c:v>129090</c:v>
                </c:pt>
                <c:pt idx="4" formatCode="0%">
                  <c:v>0.76923076923076916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D-43C9-9953-ABE99AB4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2585696"/>
        <c:axId val="920400688"/>
      </c:barChart>
      <c:catAx>
        <c:axId val="1102585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400688"/>
        <c:crosses val="autoZero"/>
        <c:auto val="1"/>
        <c:lblAlgn val="ctr"/>
        <c:lblOffset val="100"/>
        <c:noMultiLvlLbl val="0"/>
      </c:catAx>
      <c:valAx>
        <c:axId val="920400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0258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CMI!$E$3:$E$4</c:f>
              <c:strCache>
                <c:ptCount val="2"/>
                <c:pt idx="0">
                  <c:v>INDICADOR3</c:v>
                </c:pt>
                <c:pt idx="1">
                  <c:v>GANANCIA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CMI!$E$5:$E$9</c:f>
              <c:numCache>
                <c:formatCode>General</c:formatCode>
                <c:ptCount val="5"/>
                <c:pt idx="0">
                  <c:v>55000</c:v>
                </c:pt>
                <c:pt idx="1">
                  <c:v>60500</c:v>
                </c:pt>
                <c:pt idx="2">
                  <c:v>66550</c:v>
                </c:pt>
                <c:pt idx="3">
                  <c:v>203896</c:v>
                </c:pt>
                <c:pt idx="4" formatCode="0%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9-45A7-BFC5-5C798DFE6E7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86792976"/>
        <c:axId val="920396112"/>
      </c:barChart>
      <c:catAx>
        <c:axId val="986792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396112"/>
        <c:crosses val="autoZero"/>
        <c:auto val="1"/>
        <c:lblAlgn val="ctr"/>
        <c:lblOffset val="100"/>
        <c:noMultiLvlLbl val="0"/>
      </c:catAx>
      <c:valAx>
        <c:axId val="920396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8679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CMI!$C$24:$C$25</c:f>
              <c:strCache>
                <c:ptCount val="2"/>
                <c:pt idx="0">
                  <c:v>INDICADOR1</c:v>
                </c:pt>
                <c:pt idx="1">
                  <c:v>ANTIGUOS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CMI!$C$26:$C$30</c:f>
              <c:numCache>
                <c:formatCode>0</c:formatCode>
                <c:ptCount val="5"/>
                <c:pt idx="0">
                  <c:v>45</c:v>
                </c:pt>
                <c:pt idx="1">
                  <c:v>47.25</c:v>
                </c:pt>
                <c:pt idx="2">
                  <c:v>49.612499999999997</c:v>
                </c:pt>
                <c:pt idx="3">
                  <c:v>148.955625</c:v>
                </c:pt>
                <c:pt idx="4" formatCode="0%">
                  <c:v>0.95238095238095255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E-4E75-B09A-E2850430C47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2576096"/>
        <c:axId val="1103081744"/>
      </c:barChart>
      <c:catAx>
        <c:axId val="1102576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3081744"/>
        <c:crosses val="autoZero"/>
        <c:auto val="1"/>
        <c:lblAlgn val="ctr"/>
        <c:lblOffset val="100"/>
        <c:noMultiLvlLbl val="0"/>
      </c:catAx>
      <c:valAx>
        <c:axId val="11030817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10257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CMI!$D$24:$D$25</c:f>
              <c:strCache>
                <c:ptCount val="2"/>
                <c:pt idx="0">
                  <c:v>INDICADOR2</c:v>
                </c:pt>
                <c:pt idx="1">
                  <c:v>POTENCIALES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CMI!$D$26:$D$30</c:f>
              <c:numCache>
                <c:formatCode>0</c:formatCode>
                <c:ptCount val="5"/>
                <c:pt idx="0">
                  <c:v>40.5</c:v>
                </c:pt>
                <c:pt idx="1">
                  <c:v>36.450000000000003</c:v>
                </c:pt>
                <c:pt idx="2">
                  <c:v>32.805</c:v>
                </c:pt>
                <c:pt idx="3">
                  <c:v>120.73049999999999</c:v>
                </c:pt>
                <c:pt idx="4" formatCode="0%">
                  <c:v>0.90909090909090917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0-404B-8B06-D64240B47D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82185856"/>
        <c:axId val="986888160"/>
      </c:barChart>
      <c:catAx>
        <c:axId val="982185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6888160"/>
        <c:crosses val="autoZero"/>
        <c:auto val="1"/>
        <c:lblAlgn val="ctr"/>
        <c:lblOffset val="100"/>
        <c:noMultiLvlLbl val="0"/>
      </c:catAx>
      <c:valAx>
        <c:axId val="9868881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8218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CMI!$E$24:$E$25</c:f>
              <c:strCache>
                <c:ptCount val="2"/>
                <c:pt idx="0">
                  <c:v>INDICADOR3</c:v>
                </c:pt>
                <c:pt idx="1">
                  <c:v>CLIENTES NUEVOS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CMI!$E$26:$E$30</c:f>
              <c:numCache>
                <c:formatCode>0</c:formatCode>
                <c:ptCount val="5"/>
                <c:pt idx="0">
                  <c:v>28.35</c:v>
                </c:pt>
                <c:pt idx="1">
                  <c:v>19.844999999999999</c:v>
                </c:pt>
                <c:pt idx="2">
                  <c:v>13.891500000000001</c:v>
                </c:pt>
                <c:pt idx="3">
                  <c:v>80.712450000000004</c:v>
                </c:pt>
                <c:pt idx="4" formatCode="0%">
                  <c:v>0.76923076923076916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1-4B3F-82E6-98A89EC423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1176048"/>
        <c:axId val="1103083824"/>
      </c:barChart>
      <c:catAx>
        <c:axId val="921176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3083824"/>
        <c:crosses val="autoZero"/>
        <c:auto val="1"/>
        <c:lblAlgn val="ctr"/>
        <c:lblOffset val="100"/>
        <c:noMultiLvlLbl val="0"/>
      </c:catAx>
      <c:valAx>
        <c:axId val="11030838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2117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CMI!$C$45:$C$46</c:f>
              <c:strCache>
                <c:ptCount val="2"/>
                <c:pt idx="0">
                  <c:v>INDICADOR1</c:v>
                </c:pt>
                <c:pt idx="1">
                  <c:v>PRODUCTIVIDAD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CMI!$C$47:$C$51</c:f>
              <c:numCache>
                <c:formatCode>0</c:formatCode>
                <c:ptCount val="5"/>
                <c:pt idx="0">
                  <c:v>95</c:v>
                </c:pt>
                <c:pt idx="1">
                  <c:v>104.5</c:v>
                </c:pt>
                <c:pt idx="2">
                  <c:v>114.95</c:v>
                </c:pt>
                <c:pt idx="3">
                  <c:v>345.89499999999998</c:v>
                </c:pt>
                <c:pt idx="4" formatCode="0%">
                  <c:v>0.90909090909090917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D-48DD-8C06-DC4F483D166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1176048"/>
        <c:axId val="920397360"/>
      </c:barChart>
      <c:catAx>
        <c:axId val="921176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397360"/>
        <c:crosses val="autoZero"/>
        <c:auto val="1"/>
        <c:lblAlgn val="ctr"/>
        <c:lblOffset val="100"/>
        <c:noMultiLvlLbl val="0"/>
      </c:catAx>
      <c:valAx>
        <c:axId val="9203973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2117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CMI!$D$45:$D$46</c:f>
              <c:strCache>
                <c:ptCount val="2"/>
                <c:pt idx="0">
                  <c:v>INDICADOR2</c:v>
                </c:pt>
                <c:pt idx="1">
                  <c:v>TECNOLOGIA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CMI!$D$47:$D$51</c:f>
              <c:numCache>
                <c:formatCode>0</c:formatCode>
                <c:ptCount val="5"/>
                <c:pt idx="0">
                  <c:v>123.5</c:v>
                </c:pt>
                <c:pt idx="1">
                  <c:v>160.55000000000001</c:v>
                </c:pt>
                <c:pt idx="2">
                  <c:v>208.715</c:v>
                </c:pt>
                <c:pt idx="3">
                  <c:v>640.59449999999993</c:v>
                </c:pt>
                <c:pt idx="4" formatCode="0%">
                  <c:v>0.76923076923076938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F-4541-9FB9-B7C997AEEF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86795776"/>
        <c:axId val="1165652112"/>
      </c:barChart>
      <c:catAx>
        <c:axId val="986795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5652112"/>
        <c:crosses val="autoZero"/>
        <c:auto val="1"/>
        <c:lblAlgn val="ctr"/>
        <c:lblOffset val="100"/>
        <c:noMultiLvlLbl val="0"/>
      </c:catAx>
      <c:valAx>
        <c:axId val="1165652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8679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CMI!$E$45:$E$46</c:f>
              <c:strCache>
                <c:ptCount val="2"/>
                <c:pt idx="0">
                  <c:v>INDICADOR3</c:v>
                </c:pt>
                <c:pt idx="1">
                  <c:v>ADMINISTRACION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CMI!$E$47:$E$51</c:f>
              <c:numCache>
                <c:formatCode>0</c:formatCode>
                <c:ptCount val="5"/>
                <c:pt idx="0">
                  <c:v>86.45</c:v>
                </c:pt>
                <c:pt idx="1">
                  <c:v>60.515000000000001</c:v>
                </c:pt>
                <c:pt idx="2">
                  <c:v>42.360500000000002</c:v>
                </c:pt>
                <c:pt idx="3">
                  <c:v>246.12315000000001</c:v>
                </c:pt>
                <c:pt idx="4" formatCode="0%">
                  <c:v>0.76923076923076916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C-4393-A506-B37CE14D4D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2330432"/>
        <c:axId val="1103083824"/>
      </c:barChart>
      <c:catAx>
        <c:axId val="1102330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3083824"/>
        <c:crosses val="autoZero"/>
        <c:auto val="1"/>
        <c:lblAlgn val="ctr"/>
        <c:lblOffset val="100"/>
        <c:noMultiLvlLbl val="0"/>
      </c:catAx>
      <c:valAx>
        <c:axId val="11030838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1023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12130</xdr:colOff>
      <xdr:row>16</xdr:row>
      <xdr:rowOff>131868</xdr:rowOff>
    </xdr:from>
    <xdr:to>
      <xdr:col>11</xdr:col>
      <xdr:colOff>713026</xdr:colOff>
      <xdr:row>20</xdr:row>
      <xdr:rowOff>122881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AD08B7D5-2A28-4DE4-9EBE-BCBFE01B5BDB}"/>
            </a:ext>
          </a:extLst>
        </xdr:cNvPr>
        <xdr:cNvSpPr/>
      </xdr:nvSpPr>
      <xdr:spPr>
        <a:xfrm>
          <a:off x="6120036" y="3167962"/>
          <a:ext cx="4510896" cy="75301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Según</a:t>
          </a:r>
          <a:r>
            <a:rPr lang="es-CO" sz="1100" baseline="0"/>
            <a:t> el 67% de porcencentaje conseguido, se refleja que los inversionistas , se proyectaran a seguir invirtiendo hasta llegar al 100%</a:t>
          </a:r>
        </a:p>
        <a:p>
          <a:pPr algn="l"/>
          <a:r>
            <a:rPr lang="es-CO" sz="1100" baseline="0"/>
            <a:t>lo que iimplica que nos falta 33%.</a:t>
          </a:r>
          <a:endParaRPr lang="es-CO" sz="1100"/>
        </a:p>
      </xdr:txBody>
    </xdr:sp>
    <xdr:clientData/>
  </xdr:twoCellAnchor>
  <xdr:twoCellAnchor>
    <xdr:from>
      <xdr:col>6</xdr:col>
      <xdr:colOff>6310</xdr:colOff>
      <xdr:row>2</xdr:row>
      <xdr:rowOff>16984</xdr:rowOff>
    </xdr:from>
    <xdr:to>
      <xdr:col>11</xdr:col>
      <xdr:colOff>762572</xdr:colOff>
      <xdr:row>16</xdr:row>
      <xdr:rowOff>109250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F0D63940-36A7-40BC-83C3-742384AD6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33280</xdr:colOff>
      <xdr:row>1</xdr:row>
      <xdr:rowOff>140925</xdr:rowOff>
    </xdr:from>
    <xdr:to>
      <xdr:col>18</xdr:col>
      <xdr:colOff>28690</xdr:colOff>
      <xdr:row>16</xdr:row>
      <xdr:rowOff>54598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0E9567C8-F59A-4365-BDD1-B2A7D2C55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33561</xdr:colOff>
      <xdr:row>16</xdr:row>
      <xdr:rowOff>117580</xdr:rowOff>
    </xdr:from>
    <xdr:to>
      <xdr:col>17</xdr:col>
      <xdr:colOff>734457</xdr:colOff>
      <xdr:row>20</xdr:row>
      <xdr:rowOff>108593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1EF99A75-08A7-42D7-82DD-288F9B4977D4}"/>
            </a:ext>
          </a:extLst>
        </xdr:cNvPr>
        <xdr:cNvSpPr/>
      </xdr:nvSpPr>
      <xdr:spPr>
        <a:xfrm>
          <a:off x="10713467" y="3153674"/>
          <a:ext cx="4510896" cy="75301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Las</a:t>
          </a:r>
          <a:r>
            <a:rPr lang="es-CO" sz="1100" baseline="0"/>
            <a:t> ventas se reflejaron en 77% , lo que nos lleva a seguir analizando el mercado a nivel de las tendencias y demas necesidades del cliente para una proyeccion a alcanzar del 23%.</a:t>
          </a:r>
          <a:endParaRPr lang="es-CO" sz="1100"/>
        </a:p>
      </xdr:txBody>
    </xdr:sp>
    <xdr:clientData/>
  </xdr:twoCellAnchor>
  <xdr:twoCellAnchor>
    <xdr:from>
      <xdr:col>18</xdr:col>
      <xdr:colOff>47625</xdr:colOff>
      <xdr:row>1</xdr:row>
      <xdr:rowOff>171450</xdr:rowOff>
    </xdr:from>
    <xdr:to>
      <xdr:col>24</xdr:col>
      <xdr:colOff>47625</xdr:colOff>
      <xdr:row>16</xdr:row>
      <xdr:rowOff>66675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60C82C3F-7077-44B6-AF74-CB9B65B8E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45015</xdr:colOff>
      <xdr:row>16</xdr:row>
      <xdr:rowOff>97823</xdr:rowOff>
    </xdr:from>
    <xdr:to>
      <xdr:col>23</xdr:col>
      <xdr:colOff>745911</xdr:colOff>
      <xdr:row>20</xdr:row>
      <xdr:rowOff>88836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E34CCF2A-9F08-4A74-AAE1-02535574136C}"/>
            </a:ext>
          </a:extLst>
        </xdr:cNvPr>
        <xdr:cNvSpPr/>
      </xdr:nvSpPr>
      <xdr:spPr>
        <a:xfrm>
          <a:off x="15252836" y="3174141"/>
          <a:ext cx="4498024" cy="76331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Las</a:t>
          </a:r>
          <a:r>
            <a:rPr lang="es-CO" sz="1100" baseline="0"/>
            <a:t> ganancias del 89% equivalen a decir que nuestra empresa esta pasando por un buen momento y debemos continuar de manera que alcancemos el 11% para alcanzar la libertad financiera.</a:t>
          </a:r>
          <a:endParaRPr lang="es-CO" sz="1100"/>
        </a:p>
      </xdr:txBody>
    </xdr:sp>
    <xdr:clientData/>
  </xdr:twoCellAnchor>
  <xdr:twoCellAnchor>
    <xdr:from>
      <xdr:col>6</xdr:col>
      <xdr:colOff>58183</xdr:colOff>
      <xdr:row>22</xdr:row>
      <xdr:rowOff>182951</xdr:rowOff>
    </xdr:from>
    <xdr:to>
      <xdr:col>12</xdr:col>
      <xdr:colOff>47400</xdr:colOff>
      <xdr:row>37</xdr:row>
      <xdr:rowOff>84752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3EF6F7B6-1C26-401F-8EB5-71E08DFD1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54115</xdr:colOff>
      <xdr:row>37</xdr:row>
      <xdr:rowOff>99910</xdr:rowOff>
    </xdr:from>
    <xdr:to>
      <xdr:col>11</xdr:col>
      <xdr:colOff>755011</xdr:colOff>
      <xdr:row>41</xdr:row>
      <xdr:rowOff>90923</xdr:rowOff>
    </xdr:to>
    <xdr:sp macro="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B50A7CF4-6585-41A5-9CD1-13DCD96020CB}"/>
            </a:ext>
          </a:extLst>
        </xdr:cNvPr>
        <xdr:cNvSpPr/>
      </xdr:nvSpPr>
      <xdr:spPr>
        <a:xfrm>
          <a:off x="6150115" y="7128357"/>
          <a:ext cx="4510896" cy="75301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La fidelizacion</a:t>
          </a:r>
          <a:r>
            <a:rPr lang="es-CO" sz="1100" baseline="0"/>
            <a:t> de los clientes se reflejo en 95% , lo que significa que nuestra labor de servicio es muy buena llegando a la excelencia con el 5%.</a:t>
          </a:r>
          <a:endParaRPr lang="es-CO" sz="1100"/>
        </a:p>
      </xdr:txBody>
    </xdr:sp>
    <xdr:clientData/>
  </xdr:twoCellAnchor>
  <xdr:twoCellAnchor>
    <xdr:from>
      <xdr:col>12</xdr:col>
      <xdr:colOff>62771</xdr:colOff>
      <xdr:row>22</xdr:row>
      <xdr:rowOff>189569</xdr:rowOff>
    </xdr:from>
    <xdr:to>
      <xdr:col>18</xdr:col>
      <xdr:colOff>82143</xdr:colOff>
      <xdr:row>37</xdr:row>
      <xdr:rowOff>26837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C202589B-72B6-4B43-B660-5DD264B09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106276</xdr:colOff>
      <xdr:row>37</xdr:row>
      <xdr:rowOff>63982</xdr:rowOff>
    </xdr:from>
    <xdr:to>
      <xdr:col>18</xdr:col>
      <xdr:colOff>47440</xdr:colOff>
      <xdr:row>41</xdr:row>
      <xdr:rowOff>54995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1BDEBA15-8588-4060-9DFA-D8C525E5DAED}"/>
            </a:ext>
          </a:extLst>
        </xdr:cNvPr>
        <xdr:cNvSpPr/>
      </xdr:nvSpPr>
      <xdr:spPr>
        <a:xfrm>
          <a:off x="10753865" y="7173714"/>
          <a:ext cx="4499557" cy="76208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Acercarcandonos cada dia mas a las clientes potenciales</a:t>
          </a:r>
          <a:r>
            <a:rPr lang="es-CO" sz="1100" baseline="0"/>
            <a:t> es el reflejo del 91% que en el mes de febrero nos mostraron las ventas cerca de alcanzar ese 9%.</a:t>
          </a:r>
          <a:endParaRPr lang="es-CO" sz="1100"/>
        </a:p>
      </xdr:txBody>
    </xdr:sp>
    <xdr:clientData/>
  </xdr:twoCellAnchor>
  <xdr:twoCellAnchor>
    <xdr:from>
      <xdr:col>18</xdr:col>
      <xdr:colOff>99989</xdr:colOff>
      <xdr:row>23</xdr:row>
      <xdr:rowOff>16282</xdr:rowOff>
    </xdr:from>
    <xdr:to>
      <xdr:col>24</xdr:col>
      <xdr:colOff>89206</xdr:colOff>
      <xdr:row>37</xdr:row>
      <xdr:rowOff>117643</xdr:rowOff>
    </xdr:to>
    <xdr:graphicFrame macro="">
      <xdr:nvGraphicFramePr>
        <xdr:cNvPr id="14" name="Gráfico 1">
          <a:extLst>
            <a:ext uri="{FF2B5EF4-FFF2-40B4-BE49-F238E27FC236}">
              <a16:creationId xmlns:a16="http://schemas.microsoft.com/office/drawing/2014/main" id="{023895BC-5930-47F6-89B6-DBA512D90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119789</xdr:colOff>
      <xdr:row>37</xdr:row>
      <xdr:rowOff>166967</xdr:rowOff>
    </xdr:from>
    <xdr:to>
      <xdr:col>24</xdr:col>
      <xdr:colOff>60953</xdr:colOff>
      <xdr:row>41</xdr:row>
      <xdr:rowOff>157980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8524C083-0F16-4220-9E95-A44820EEFF91}"/>
            </a:ext>
          </a:extLst>
        </xdr:cNvPr>
        <xdr:cNvSpPr/>
      </xdr:nvSpPr>
      <xdr:spPr>
        <a:xfrm>
          <a:off x="15294549" y="7382481"/>
          <a:ext cx="4481849" cy="77388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Para nuestra empresa es muy satisfactorio</a:t>
          </a:r>
          <a:r>
            <a:rPr lang="es-CO" sz="1100" baseline="0"/>
            <a:t> contar con un 77% de clientes nuevos en marzo que nos refleja que les ha gustado nuestros servicios, esperando a futuro cercano contar el 23%.</a:t>
          </a:r>
          <a:endParaRPr lang="es-CO" sz="1100"/>
        </a:p>
      </xdr:txBody>
    </xdr:sp>
    <xdr:clientData/>
  </xdr:twoCellAnchor>
  <xdr:twoCellAnchor>
    <xdr:from>
      <xdr:col>6</xdr:col>
      <xdr:colOff>19557</xdr:colOff>
      <xdr:row>44</xdr:row>
      <xdr:rowOff>9802</xdr:rowOff>
    </xdr:from>
    <xdr:to>
      <xdr:col>11</xdr:col>
      <xdr:colOff>761248</xdr:colOff>
      <xdr:row>58</xdr:row>
      <xdr:rowOff>73538</xdr:rowOff>
    </xdr:to>
    <xdr:graphicFrame macro="">
      <xdr:nvGraphicFramePr>
        <xdr:cNvPr id="16" name="Gráfico 1">
          <a:extLst>
            <a:ext uri="{FF2B5EF4-FFF2-40B4-BE49-F238E27FC236}">
              <a16:creationId xmlns:a16="http://schemas.microsoft.com/office/drawing/2014/main" id="{86988EE8-2406-4A40-80F5-C078C81E4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22962</xdr:colOff>
      <xdr:row>44</xdr:row>
      <xdr:rowOff>6123</xdr:rowOff>
    </xdr:from>
    <xdr:to>
      <xdr:col>18</xdr:col>
      <xdr:colOff>2552</xdr:colOff>
      <xdr:row>58</xdr:row>
      <xdr:rowOff>129948</xdr:rowOff>
    </xdr:to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0E0565DA-4877-4F27-BFA4-FA8B292D0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19569</xdr:colOff>
      <xdr:row>58</xdr:row>
      <xdr:rowOff>13640</xdr:rowOff>
    </xdr:from>
    <xdr:to>
      <xdr:col>11</xdr:col>
      <xdr:colOff>726134</xdr:colOff>
      <xdr:row>61</xdr:row>
      <xdr:rowOff>191751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C91DF9A3-C8D5-4809-BC4D-F0E03FFDEB90}"/>
            </a:ext>
          </a:extLst>
        </xdr:cNvPr>
        <xdr:cNvSpPr/>
      </xdr:nvSpPr>
      <xdr:spPr>
        <a:xfrm>
          <a:off x="6117270" y="10839823"/>
          <a:ext cx="4533574" cy="73940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Acercarcandonos cada dia mas a las clientes potenciales</a:t>
          </a:r>
          <a:r>
            <a:rPr lang="es-CO" sz="1100" baseline="0"/>
            <a:t> es el reflejo del 91% que en el mes de febrero nos mostraron las ventas cerca de alcanzar ese 9%.</a:t>
          </a:r>
          <a:endParaRPr lang="es-CO" sz="1100"/>
        </a:p>
      </xdr:txBody>
    </xdr:sp>
    <xdr:clientData/>
  </xdr:twoCellAnchor>
  <xdr:twoCellAnchor>
    <xdr:from>
      <xdr:col>12</xdr:col>
      <xdr:colOff>37634</xdr:colOff>
      <xdr:row>58</xdr:row>
      <xdr:rowOff>33262</xdr:rowOff>
    </xdr:from>
    <xdr:to>
      <xdr:col>17</xdr:col>
      <xdr:colOff>744199</xdr:colOff>
      <xdr:row>62</xdr:row>
      <xdr:rowOff>1</xdr:rowOff>
    </xdr:to>
    <xdr:sp macro="" textlink="">
      <xdr:nvSpPr>
        <xdr:cNvPr id="20" name="Rectángulo: esquinas redondeadas 19">
          <a:extLst>
            <a:ext uri="{FF2B5EF4-FFF2-40B4-BE49-F238E27FC236}">
              <a16:creationId xmlns:a16="http://schemas.microsoft.com/office/drawing/2014/main" id="{ED0C754A-2E7C-4B1B-B2DC-54C119EF60CB}"/>
            </a:ext>
          </a:extLst>
        </xdr:cNvPr>
        <xdr:cNvSpPr/>
      </xdr:nvSpPr>
      <xdr:spPr>
        <a:xfrm>
          <a:off x="10679005" y="11289149"/>
          <a:ext cx="4496081" cy="7451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Nuestra empresa</a:t>
          </a:r>
          <a:r>
            <a:rPr lang="es-CO" sz="1100" baseline="0"/>
            <a:t> invirtio en tecnologia en el primer trimestre un 77%, mostrando que estamos a la vanguardia de las nuevas tecnologias.</a:t>
          </a:r>
          <a:endParaRPr lang="es-CO" sz="1100"/>
        </a:p>
      </xdr:txBody>
    </xdr:sp>
    <xdr:clientData/>
  </xdr:twoCellAnchor>
  <xdr:twoCellAnchor>
    <xdr:from>
      <xdr:col>18</xdr:col>
      <xdr:colOff>43886</xdr:colOff>
      <xdr:row>43</xdr:row>
      <xdr:rowOff>190615</xdr:rowOff>
    </xdr:from>
    <xdr:to>
      <xdr:col>24</xdr:col>
      <xdr:colOff>43316</xdr:colOff>
      <xdr:row>58</xdr:row>
      <xdr:rowOff>95244</xdr:rowOff>
    </xdr:to>
    <xdr:graphicFrame macro="">
      <xdr:nvGraphicFramePr>
        <xdr:cNvPr id="21" name="Gráfico 1">
          <a:extLst>
            <a:ext uri="{FF2B5EF4-FFF2-40B4-BE49-F238E27FC236}">
              <a16:creationId xmlns:a16="http://schemas.microsoft.com/office/drawing/2014/main" id="{DB0A3CF1-A4F6-49D0-B800-65014AF95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31237</xdr:colOff>
      <xdr:row>58</xdr:row>
      <xdr:rowOff>73424</xdr:rowOff>
    </xdr:from>
    <xdr:to>
      <xdr:col>23</xdr:col>
      <xdr:colOff>737802</xdr:colOff>
      <xdr:row>62</xdr:row>
      <xdr:rowOff>10242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30A4E565-D725-4F8E-976D-610C80F1D63F}"/>
            </a:ext>
          </a:extLst>
        </xdr:cNvPr>
        <xdr:cNvSpPr/>
      </xdr:nvSpPr>
      <xdr:spPr>
        <a:xfrm>
          <a:off x="15220027" y="11329311"/>
          <a:ext cx="4496081" cy="71520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Los</a:t>
          </a:r>
          <a:r>
            <a:rPr lang="es-CO" sz="1100" baseline="0"/>
            <a:t> procesos administrativos se reflejaron en un 77% , dejando  a la empresa frente a otros competidores muy bien posicionada.</a:t>
          </a:r>
          <a:endParaRPr lang="es-CO" sz="1100"/>
        </a:p>
      </xdr:txBody>
    </xdr:sp>
    <xdr:clientData/>
  </xdr:twoCellAnchor>
  <xdr:twoCellAnchor>
    <xdr:from>
      <xdr:col>6</xdr:col>
      <xdr:colOff>6927</xdr:colOff>
      <xdr:row>66</xdr:row>
      <xdr:rowOff>55641</xdr:rowOff>
    </xdr:from>
    <xdr:to>
      <xdr:col>12</xdr:col>
      <xdr:colOff>30861</xdr:colOff>
      <xdr:row>80</xdr:row>
      <xdr:rowOff>136154</xdr:rowOff>
    </xdr:to>
    <xdr:graphicFrame macro="">
      <xdr:nvGraphicFramePr>
        <xdr:cNvPr id="23" name="Gráfico 1">
          <a:extLst>
            <a:ext uri="{FF2B5EF4-FFF2-40B4-BE49-F238E27FC236}">
              <a16:creationId xmlns:a16="http://schemas.microsoft.com/office/drawing/2014/main" id="{C92BDF8E-2E41-416C-A1DB-2617A6B96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13076</xdr:colOff>
      <xdr:row>81</xdr:row>
      <xdr:rowOff>14097</xdr:rowOff>
    </xdr:from>
    <xdr:to>
      <xdr:col>11</xdr:col>
      <xdr:colOff>719641</xdr:colOff>
      <xdr:row>84</xdr:row>
      <xdr:rowOff>192208</xdr:rowOff>
    </xdr:to>
    <xdr:sp macro="" textlink="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C54CC8D9-FD31-4EF1-8724-292BD3904128}"/>
            </a:ext>
          </a:extLst>
        </xdr:cNvPr>
        <xdr:cNvSpPr/>
      </xdr:nvSpPr>
      <xdr:spPr>
        <a:xfrm>
          <a:off x="6107028" y="15755952"/>
          <a:ext cx="4496081" cy="76190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69645</xdr:colOff>
      <xdr:row>66</xdr:row>
      <xdr:rowOff>31546</xdr:rowOff>
    </xdr:from>
    <xdr:to>
      <xdr:col>18</xdr:col>
      <xdr:colOff>94226</xdr:colOff>
      <xdr:row>80</xdr:row>
      <xdr:rowOff>50391</xdr:rowOff>
    </xdr:to>
    <xdr:graphicFrame macro="">
      <xdr:nvGraphicFramePr>
        <xdr:cNvPr id="25" name="Gráfico 1">
          <a:extLst>
            <a:ext uri="{FF2B5EF4-FFF2-40B4-BE49-F238E27FC236}">
              <a16:creationId xmlns:a16="http://schemas.microsoft.com/office/drawing/2014/main" id="{86A3257B-AD37-4886-93C4-773F1E461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120856</xdr:colOff>
      <xdr:row>66</xdr:row>
      <xdr:rowOff>820</xdr:rowOff>
    </xdr:from>
    <xdr:to>
      <xdr:col>24</xdr:col>
      <xdr:colOff>145436</xdr:colOff>
      <xdr:row>80</xdr:row>
      <xdr:rowOff>19665</xdr:rowOff>
    </xdr:to>
    <xdr:graphicFrame macro="">
      <xdr:nvGraphicFramePr>
        <xdr:cNvPr id="26" name="Gráfico 1">
          <a:extLst>
            <a:ext uri="{FF2B5EF4-FFF2-40B4-BE49-F238E27FC236}">
              <a16:creationId xmlns:a16="http://schemas.microsoft.com/office/drawing/2014/main" id="{EC20FD0D-CE8E-4CFE-BC9E-CC1F9555B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73299</xdr:colOff>
      <xdr:row>80</xdr:row>
      <xdr:rowOff>135772</xdr:rowOff>
    </xdr:from>
    <xdr:to>
      <xdr:col>18</xdr:col>
      <xdr:colOff>21961</xdr:colOff>
      <xdr:row>84</xdr:row>
      <xdr:rowOff>119286</xdr:rowOff>
    </xdr:to>
    <xdr:sp macro="" textlink="">
      <xdr:nvSpPr>
        <xdr:cNvPr id="27" name="Rectángulo: esquinas redondeadas 26">
          <a:extLst>
            <a:ext uri="{FF2B5EF4-FFF2-40B4-BE49-F238E27FC236}">
              <a16:creationId xmlns:a16="http://schemas.microsoft.com/office/drawing/2014/main" id="{8D90C646-6448-4037-9D9E-37962B9C70FF}"/>
            </a:ext>
          </a:extLst>
        </xdr:cNvPr>
        <xdr:cNvSpPr/>
      </xdr:nvSpPr>
      <xdr:spPr>
        <a:xfrm>
          <a:off x="10714670" y="15683030"/>
          <a:ext cx="4496081" cy="76190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113038</xdr:colOff>
      <xdr:row>80</xdr:row>
      <xdr:rowOff>62849</xdr:rowOff>
    </xdr:from>
    <xdr:to>
      <xdr:col>24</xdr:col>
      <xdr:colOff>61699</xdr:colOff>
      <xdr:row>84</xdr:row>
      <xdr:rowOff>46363</xdr:rowOff>
    </xdr:to>
    <xdr:sp macro="" textlink="">
      <xdr:nvSpPr>
        <xdr:cNvPr id="28" name="Rectángulo: esquinas redondeadas 27">
          <a:extLst>
            <a:ext uri="{FF2B5EF4-FFF2-40B4-BE49-F238E27FC236}">
              <a16:creationId xmlns:a16="http://schemas.microsoft.com/office/drawing/2014/main" id="{459F7F03-6016-4586-9CB1-A593E464881D}"/>
            </a:ext>
          </a:extLst>
        </xdr:cNvPr>
        <xdr:cNvSpPr/>
      </xdr:nvSpPr>
      <xdr:spPr>
        <a:xfrm>
          <a:off x="15301828" y="15610107"/>
          <a:ext cx="4496081" cy="76190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"/>
  <sheetViews>
    <sheetView tabSelected="1" topLeftCell="C40" zoomScale="93" zoomScaleNormal="93" workbookViewId="0">
      <selection activeCell="Z76" sqref="Z76"/>
    </sheetView>
  </sheetViews>
  <sheetFormatPr baseColWidth="10" defaultRowHeight="15" x14ac:dyDescent="0.25"/>
  <cols>
    <col min="1" max="1" width="17.42578125" customWidth="1"/>
    <col min="2" max="2" width="14.42578125" customWidth="1"/>
    <col min="3" max="3" width="15.85546875" bestFit="1" customWidth="1"/>
    <col min="4" max="4" width="15.140625" bestFit="1" customWidth="1"/>
    <col min="5" max="5" width="17.140625" bestFit="1" customWidth="1"/>
  </cols>
  <sheetData>
    <row r="1" spans="1:24" ht="15" customHeight="1" x14ac:dyDescent="0.25">
      <c r="A1" s="20" t="s">
        <v>0</v>
      </c>
      <c r="B1" s="20"/>
      <c r="C1" s="20"/>
      <c r="D1" s="20"/>
      <c r="E1" s="20"/>
      <c r="G1" s="19" t="s">
        <v>19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4.45" customHeight="1" x14ac:dyDescent="0.25">
      <c r="A2" s="1"/>
      <c r="B2" s="1"/>
      <c r="C2" s="11">
        <v>0.1</v>
      </c>
      <c r="D2" s="11">
        <v>0.1</v>
      </c>
      <c r="E2" s="11">
        <v>0.1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x14ac:dyDescent="0.25">
      <c r="A3" s="14" t="s">
        <v>1</v>
      </c>
      <c r="B3" s="14"/>
      <c r="C3" s="10" t="s">
        <v>8</v>
      </c>
      <c r="D3" s="10" t="s">
        <v>9</v>
      </c>
      <c r="E3" s="10" t="s">
        <v>10</v>
      </c>
    </row>
    <row r="4" spans="1:24" x14ac:dyDescent="0.25">
      <c r="A4" s="1" t="s">
        <v>32</v>
      </c>
      <c r="B4" s="1"/>
      <c r="C4" s="9" t="s">
        <v>13</v>
      </c>
      <c r="D4" s="9" t="s">
        <v>14</v>
      </c>
      <c r="E4" s="9" t="s">
        <v>15</v>
      </c>
    </row>
    <row r="5" spans="1:24" x14ac:dyDescent="0.25">
      <c r="A5" s="24" t="s">
        <v>33</v>
      </c>
      <c r="B5" s="25"/>
      <c r="C5" s="3">
        <v>20000</v>
      </c>
      <c r="D5" s="1">
        <f>C5*50%+C5</f>
        <v>30000</v>
      </c>
      <c r="E5" s="1">
        <f>(C5+D5)*10%+(C5+D5)</f>
        <v>55000</v>
      </c>
    </row>
    <row r="6" spans="1:24" x14ac:dyDescent="0.25">
      <c r="A6" s="24" t="s">
        <v>34</v>
      </c>
      <c r="B6" s="25"/>
      <c r="C6" s="1">
        <f>C5*$C$2+C5</f>
        <v>22000</v>
      </c>
      <c r="D6" s="1">
        <f>D5*$D$2+D5</f>
        <v>33000</v>
      </c>
      <c r="E6" s="1">
        <f>E5*$E$2+E5</f>
        <v>60500</v>
      </c>
    </row>
    <row r="7" spans="1:24" x14ac:dyDescent="0.25">
      <c r="A7" s="26" t="s">
        <v>35</v>
      </c>
      <c r="B7" s="27"/>
      <c r="C7" s="1">
        <f>C6*$C$2+C6</f>
        <v>24200</v>
      </c>
      <c r="D7" s="1">
        <f>D6*$D$2+D6</f>
        <v>36300</v>
      </c>
      <c r="E7" s="1">
        <f>E6*$E$2+E6</f>
        <v>66550</v>
      </c>
    </row>
    <row r="8" spans="1:24" x14ac:dyDescent="0.25">
      <c r="A8" s="2" t="s">
        <v>6</v>
      </c>
      <c r="B8" s="1"/>
      <c r="C8" s="1">
        <f>C11*50%+C11</f>
        <v>99300</v>
      </c>
      <c r="D8" s="1">
        <f>D11*30%+D11</f>
        <v>129090</v>
      </c>
      <c r="E8" s="1">
        <f>E11*12%+E11</f>
        <v>203896</v>
      </c>
    </row>
    <row r="9" spans="1:24" x14ac:dyDescent="0.25">
      <c r="A9" s="2" t="s">
        <v>7</v>
      </c>
      <c r="B9" s="1"/>
      <c r="C9" s="4">
        <f>C13</f>
        <v>0.66666666666666674</v>
      </c>
      <c r="D9" s="4">
        <f>D13</f>
        <v>0.76923076923076916</v>
      </c>
      <c r="E9" s="4">
        <f>E13</f>
        <v>0.8928571428571429</v>
      </c>
    </row>
    <row r="10" spans="1:24" x14ac:dyDescent="0.25">
      <c r="C10" s="5"/>
    </row>
    <row r="11" spans="1:24" x14ac:dyDescent="0.25">
      <c r="B11" t="s">
        <v>11</v>
      </c>
      <c r="C11" s="6">
        <f>SUM(C5:C7)</f>
        <v>66200</v>
      </c>
      <c r="D11" s="6">
        <f>SUM(D5:D7)</f>
        <v>99300</v>
      </c>
      <c r="E11" s="6">
        <f>SUM(E5:E7)</f>
        <v>182050</v>
      </c>
    </row>
    <row r="12" spans="1:24" x14ac:dyDescent="0.25">
      <c r="B12" t="s">
        <v>12</v>
      </c>
      <c r="C12">
        <f>C8</f>
        <v>99300</v>
      </c>
      <c r="D12">
        <f>D8</f>
        <v>129090</v>
      </c>
      <c r="E12">
        <f>E8</f>
        <v>203896</v>
      </c>
    </row>
    <row r="13" spans="1:24" x14ac:dyDescent="0.25">
      <c r="B13" t="s">
        <v>7</v>
      </c>
      <c r="C13" s="5">
        <f>C11*100/C12/100</f>
        <v>0.66666666666666674</v>
      </c>
      <c r="D13" s="5">
        <f>D11*100/D12/100</f>
        <v>0.76923076923076916</v>
      </c>
      <c r="E13" s="5">
        <f>E11*100/E12/100</f>
        <v>0.8928571428571429</v>
      </c>
    </row>
    <row r="22" spans="1:24" ht="14.45" customHeight="1" x14ac:dyDescent="0.25">
      <c r="A22" s="13" t="s">
        <v>16</v>
      </c>
      <c r="B22" s="13"/>
      <c r="C22" s="13"/>
      <c r="D22" s="13"/>
      <c r="E22" s="13"/>
      <c r="G22" s="15" t="s">
        <v>23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x14ac:dyDescent="0.25">
      <c r="A23" s="1"/>
      <c r="B23" s="1"/>
      <c r="C23" s="11">
        <v>0.05</v>
      </c>
      <c r="D23" s="11">
        <v>0.1</v>
      </c>
      <c r="E23" s="11">
        <v>0.3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x14ac:dyDescent="0.25">
      <c r="A24" s="14" t="s">
        <v>1</v>
      </c>
      <c r="B24" s="14"/>
      <c r="C24" s="1" t="s">
        <v>8</v>
      </c>
      <c r="D24" s="1" t="s">
        <v>9</v>
      </c>
      <c r="E24" s="1" t="s">
        <v>10</v>
      </c>
    </row>
    <row r="25" spans="1:24" x14ac:dyDescent="0.25">
      <c r="A25" s="1" t="s">
        <v>2</v>
      </c>
      <c r="B25" s="1"/>
      <c r="C25" s="2" t="s">
        <v>22</v>
      </c>
      <c r="D25" s="2" t="s">
        <v>20</v>
      </c>
      <c r="E25" s="2" t="s">
        <v>21</v>
      </c>
    </row>
    <row r="26" spans="1:24" x14ac:dyDescent="0.25">
      <c r="A26" s="2" t="s">
        <v>3</v>
      </c>
      <c r="B26" s="1"/>
      <c r="C26" s="3">
        <v>45</v>
      </c>
      <c r="D26" s="3">
        <f>C26-C26*$D$23</f>
        <v>40.5</v>
      </c>
      <c r="E26" s="3">
        <f>D26-D26*30%</f>
        <v>28.35</v>
      </c>
    </row>
    <row r="27" spans="1:24" x14ac:dyDescent="0.25">
      <c r="A27" s="2" t="s">
        <v>4</v>
      </c>
      <c r="B27" s="1"/>
      <c r="C27" s="3">
        <f>C26*$C$23+C26</f>
        <v>47.25</v>
      </c>
      <c r="D27" s="3">
        <f>D26-D26*$D$23</f>
        <v>36.450000000000003</v>
      </c>
      <c r="E27" s="3">
        <f>E26-E26*$E$23</f>
        <v>19.844999999999999</v>
      </c>
    </row>
    <row r="28" spans="1:24" x14ac:dyDescent="0.25">
      <c r="A28" s="2" t="s">
        <v>5</v>
      </c>
      <c r="B28" s="1"/>
      <c r="C28" s="3">
        <f>C27*$C$23+C27</f>
        <v>49.612499999999997</v>
      </c>
      <c r="D28" s="3">
        <f>D27-D27*$D$23</f>
        <v>32.805</v>
      </c>
      <c r="E28" s="3">
        <f>E27-E27*$E$23</f>
        <v>13.891500000000001</v>
      </c>
    </row>
    <row r="29" spans="1:24" x14ac:dyDescent="0.25">
      <c r="A29" s="2" t="s">
        <v>6</v>
      </c>
      <c r="B29" s="1"/>
      <c r="C29" s="3">
        <f>C32*5%+C32</f>
        <v>148.955625</v>
      </c>
      <c r="D29" s="3">
        <f>D32*10%+D32</f>
        <v>120.73049999999999</v>
      </c>
      <c r="E29" s="3">
        <f>E32*30%+E32</f>
        <v>80.712450000000004</v>
      </c>
    </row>
    <row r="30" spans="1:24" x14ac:dyDescent="0.25">
      <c r="A30" s="2" t="s">
        <v>7</v>
      </c>
      <c r="B30" s="1"/>
      <c r="C30" s="4">
        <f>C34</f>
        <v>0.95238095238095255</v>
      </c>
      <c r="D30" s="4">
        <f>D34</f>
        <v>0.90909090909090917</v>
      </c>
      <c r="E30" s="4">
        <f>E34</f>
        <v>0.76923076923076916</v>
      </c>
    </row>
    <row r="31" spans="1:24" x14ac:dyDescent="0.25">
      <c r="C31" s="5"/>
    </row>
    <row r="32" spans="1:24" x14ac:dyDescent="0.25">
      <c r="B32" t="s">
        <v>11</v>
      </c>
      <c r="C32" s="6">
        <f>SUM(C26:C28)</f>
        <v>141.86250000000001</v>
      </c>
      <c r="D32" s="6">
        <f>SUM(D26:D28)</f>
        <v>109.755</v>
      </c>
      <c r="E32" s="6">
        <f>SUM(E26:E28)</f>
        <v>62.086500000000001</v>
      </c>
    </row>
    <row r="33" spans="1:24" x14ac:dyDescent="0.25">
      <c r="B33" t="s">
        <v>12</v>
      </c>
      <c r="C33" s="6">
        <f>C29</f>
        <v>148.955625</v>
      </c>
      <c r="D33" s="6">
        <f>D29</f>
        <v>120.73049999999999</v>
      </c>
      <c r="E33" s="6">
        <f>E29</f>
        <v>80.712450000000004</v>
      </c>
    </row>
    <row r="34" spans="1:24" x14ac:dyDescent="0.25">
      <c r="B34" t="s">
        <v>7</v>
      </c>
      <c r="C34" s="5">
        <f>C32*100/C33/100</f>
        <v>0.95238095238095255</v>
      </c>
      <c r="D34" s="5">
        <f t="shared" ref="D34:E34" si="0">D32*100/D33/100</f>
        <v>0.90909090909090917</v>
      </c>
      <c r="E34" s="5">
        <f t="shared" si="0"/>
        <v>0.76923076923076916</v>
      </c>
    </row>
    <row r="40" spans="1:24" ht="15" customHeight="1" x14ac:dyDescent="0.25"/>
    <row r="43" spans="1:24" ht="14.45" customHeight="1" x14ac:dyDescent="0.25">
      <c r="A43" s="21" t="s">
        <v>17</v>
      </c>
      <c r="B43" s="22"/>
      <c r="C43" s="22"/>
      <c r="D43" s="22"/>
      <c r="E43" s="23"/>
      <c r="G43" s="16" t="s">
        <v>27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x14ac:dyDescent="0.25">
      <c r="A44" s="1"/>
      <c r="B44" s="1"/>
      <c r="C44" s="11">
        <v>0.1</v>
      </c>
      <c r="D44" s="11">
        <v>0.3</v>
      </c>
      <c r="E44" s="11">
        <v>0.3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x14ac:dyDescent="0.25">
      <c r="A45" s="7" t="s">
        <v>1</v>
      </c>
      <c r="B45" s="8"/>
      <c r="C45" s="1" t="s">
        <v>8</v>
      </c>
      <c r="D45" s="1" t="s">
        <v>9</v>
      </c>
      <c r="E45" s="1" t="s">
        <v>10</v>
      </c>
    </row>
    <row r="46" spans="1:24" x14ac:dyDescent="0.25">
      <c r="A46" s="1" t="s">
        <v>2</v>
      </c>
      <c r="B46" s="1"/>
      <c r="C46" s="2" t="s">
        <v>26</v>
      </c>
      <c r="D46" s="2" t="s">
        <v>24</v>
      </c>
      <c r="E46" s="2" t="s">
        <v>25</v>
      </c>
    </row>
    <row r="47" spans="1:24" x14ac:dyDescent="0.25">
      <c r="A47" s="2" t="s">
        <v>3</v>
      </c>
      <c r="B47" s="1"/>
      <c r="C47" s="3">
        <v>95</v>
      </c>
      <c r="D47" s="3">
        <f>C47*30%+C47</f>
        <v>123.5</v>
      </c>
      <c r="E47" s="3">
        <f>D47-D47*30%</f>
        <v>86.45</v>
      </c>
    </row>
    <row r="48" spans="1:24" x14ac:dyDescent="0.25">
      <c r="A48" s="2" t="s">
        <v>4</v>
      </c>
      <c r="B48" s="1"/>
      <c r="C48" s="3">
        <f>C47*$C$44+C47</f>
        <v>104.5</v>
      </c>
      <c r="D48" s="3">
        <f>D47*$D$44+D47</f>
        <v>160.55000000000001</v>
      </c>
      <c r="E48" s="3">
        <f>E47-E47*$E$44</f>
        <v>60.515000000000001</v>
      </c>
    </row>
    <row r="49" spans="1:5" x14ac:dyDescent="0.25">
      <c r="A49" s="2" t="s">
        <v>5</v>
      </c>
      <c r="B49" s="1"/>
      <c r="C49" s="3">
        <f>C48*$C$44+C48</f>
        <v>114.95</v>
      </c>
      <c r="D49" s="3">
        <f>D48*$D$44+D48</f>
        <v>208.715</v>
      </c>
      <c r="E49" s="3">
        <f>E48-E48*$E$44</f>
        <v>42.360500000000002</v>
      </c>
    </row>
    <row r="50" spans="1:5" x14ac:dyDescent="0.25">
      <c r="A50" s="2" t="s">
        <v>6</v>
      </c>
      <c r="B50" s="1"/>
      <c r="C50" s="3">
        <f>C53*10%+C53</f>
        <v>345.89499999999998</v>
      </c>
      <c r="D50" s="3">
        <f>D53*30%+D53</f>
        <v>640.59449999999993</v>
      </c>
      <c r="E50" s="3">
        <f>E53*30%+E53</f>
        <v>246.12315000000001</v>
      </c>
    </row>
    <row r="51" spans="1:5" x14ac:dyDescent="0.25">
      <c r="A51" s="2" t="s">
        <v>7</v>
      </c>
      <c r="B51" s="1"/>
      <c r="C51" s="4">
        <f>C55</f>
        <v>0.90909090909090917</v>
      </c>
      <c r="D51" s="4">
        <f>D55</f>
        <v>0.76923076923076938</v>
      </c>
      <c r="E51" s="4">
        <f>E55</f>
        <v>0.76923076923076916</v>
      </c>
    </row>
    <row r="52" spans="1:5" x14ac:dyDescent="0.25">
      <c r="C52" s="5"/>
    </row>
    <row r="53" spans="1:5" x14ac:dyDescent="0.25">
      <c r="B53" t="s">
        <v>11</v>
      </c>
      <c r="C53" s="6">
        <f>SUM(C47:C49)</f>
        <v>314.45</v>
      </c>
      <c r="D53" s="6">
        <f>SUM(D47:D49)</f>
        <v>492.76499999999999</v>
      </c>
      <c r="E53" s="6">
        <f>SUM(E47:E49)</f>
        <v>189.32550000000001</v>
      </c>
    </row>
    <row r="54" spans="1:5" x14ac:dyDescent="0.25">
      <c r="B54" t="s">
        <v>12</v>
      </c>
      <c r="C54" s="6">
        <f>C50</f>
        <v>345.89499999999998</v>
      </c>
      <c r="D54" s="6">
        <f>D50</f>
        <v>640.59449999999993</v>
      </c>
      <c r="E54" s="6">
        <f>E50</f>
        <v>246.12315000000001</v>
      </c>
    </row>
    <row r="55" spans="1:5" x14ac:dyDescent="0.25">
      <c r="B55" t="s">
        <v>7</v>
      </c>
      <c r="C55" s="5">
        <f>C53*100/C54/100</f>
        <v>0.90909090909090917</v>
      </c>
      <c r="D55" s="5">
        <f>D53*100/D54/100</f>
        <v>0.76923076923076938</v>
      </c>
      <c r="E55" s="5">
        <f>E53*100/E54/100</f>
        <v>0.76923076923076916</v>
      </c>
    </row>
    <row r="64" spans="1:5" ht="15.75" thickBot="1" x14ac:dyDescent="0.3"/>
    <row r="65" spans="1:24" ht="15.6" customHeight="1" thickTop="1" thickBot="1" x14ac:dyDescent="0.3">
      <c r="A65" s="12" t="s">
        <v>18</v>
      </c>
      <c r="B65" s="12"/>
      <c r="C65" s="12"/>
      <c r="D65" s="12"/>
      <c r="E65" s="12"/>
      <c r="G65" s="17" t="s">
        <v>31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15.6" customHeight="1" thickTop="1" x14ac:dyDescent="0.25">
      <c r="A66" s="1"/>
      <c r="B66" s="1"/>
      <c r="C66" s="11">
        <v>0.1</v>
      </c>
      <c r="D66" s="11">
        <v>0.02</v>
      </c>
      <c r="E66" s="11">
        <v>0.12</v>
      </c>
      <c r="F66" t="s">
        <v>36</v>
      </c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x14ac:dyDescent="0.25">
      <c r="A67" s="7" t="s">
        <v>1</v>
      </c>
      <c r="B67" s="8"/>
      <c r="C67" s="1" t="s">
        <v>8</v>
      </c>
      <c r="D67" s="1" t="s">
        <v>9</v>
      </c>
      <c r="E67" s="1" t="s">
        <v>10</v>
      </c>
    </row>
    <row r="68" spans="1:24" x14ac:dyDescent="0.25">
      <c r="A68" s="1" t="s">
        <v>2</v>
      </c>
      <c r="B68" s="1"/>
      <c r="C68" s="2" t="s">
        <v>28</v>
      </c>
      <c r="D68" s="2" t="s">
        <v>29</v>
      </c>
      <c r="E68" s="2" t="s">
        <v>30</v>
      </c>
    </row>
    <row r="69" spans="1:24" x14ac:dyDescent="0.25">
      <c r="A69" s="2" t="s">
        <v>3</v>
      </c>
      <c r="B69" s="1"/>
      <c r="C69" s="3">
        <v>30</v>
      </c>
      <c r="D69" s="1">
        <v>95</v>
      </c>
      <c r="E69" s="3">
        <f>C69*12%+C69</f>
        <v>33.6</v>
      </c>
    </row>
    <row r="70" spans="1:24" x14ac:dyDescent="0.25">
      <c r="A70" s="2" t="s">
        <v>4</v>
      </c>
      <c r="B70" s="1"/>
      <c r="C70" s="3">
        <f>C69*$C$66+C69</f>
        <v>33</v>
      </c>
      <c r="D70" s="3">
        <f>D69*$D$66+D69</f>
        <v>96.9</v>
      </c>
      <c r="E70" s="3">
        <f>E69*$E$66+E69</f>
        <v>37.632000000000005</v>
      </c>
    </row>
    <row r="71" spans="1:24" x14ac:dyDescent="0.25">
      <c r="A71" s="2" t="s">
        <v>5</v>
      </c>
      <c r="B71" s="1"/>
      <c r="C71" s="3">
        <f>C70*$C$66+C70</f>
        <v>36.299999999999997</v>
      </c>
      <c r="D71" s="3">
        <f>D70*$D$66+D70</f>
        <v>98.838000000000008</v>
      </c>
      <c r="E71" s="3">
        <f>E70*$E$66+E70</f>
        <v>42.147840000000002</v>
      </c>
    </row>
    <row r="72" spans="1:24" x14ac:dyDescent="0.25">
      <c r="A72" s="2" t="s">
        <v>6</v>
      </c>
      <c r="B72" s="1"/>
      <c r="C72" s="3">
        <f>C75*10%+C75</f>
        <v>109.22999999999999</v>
      </c>
      <c r="D72" s="3">
        <f>D75*2%+D75</f>
        <v>296.55275999999998</v>
      </c>
      <c r="E72" s="3">
        <f>E75*12%+E75</f>
        <v>126.9854208</v>
      </c>
    </row>
    <row r="73" spans="1:24" x14ac:dyDescent="0.25">
      <c r="A73" s="2" t="s">
        <v>7</v>
      </c>
      <c r="B73" s="1"/>
      <c r="C73" s="4">
        <f>C77</f>
        <v>0.90909090909090917</v>
      </c>
      <c r="D73" s="4">
        <f>D77</f>
        <v>0.98039215686274517</v>
      </c>
      <c r="E73" s="4">
        <f>E77</f>
        <v>0.8928571428571429</v>
      </c>
    </row>
    <row r="74" spans="1:24" x14ac:dyDescent="0.25">
      <c r="C74" s="5"/>
    </row>
    <row r="75" spans="1:24" x14ac:dyDescent="0.25">
      <c r="B75" t="s">
        <v>11</v>
      </c>
      <c r="C75" s="6">
        <f>SUM(C69:C71)</f>
        <v>99.3</v>
      </c>
      <c r="D75" s="6">
        <f>SUM(D69:D71)</f>
        <v>290.738</v>
      </c>
      <c r="E75" s="6">
        <f>SUM(E69:E71)</f>
        <v>113.37984</v>
      </c>
    </row>
    <row r="76" spans="1:24" x14ac:dyDescent="0.25">
      <c r="B76" t="s">
        <v>12</v>
      </c>
      <c r="C76" s="6">
        <f>C72</f>
        <v>109.22999999999999</v>
      </c>
      <c r="D76" s="6">
        <f>D72</f>
        <v>296.55275999999998</v>
      </c>
      <c r="E76" s="6">
        <f>E72</f>
        <v>126.9854208</v>
      </c>
    </row>
    <row r="77" spans="1:24" x14ac:dyDescent="0.25">
      <c r="B77" t="s">
        <v>7</v>
      </c>
      <c r="C77" s="5">
        <f>C75*100/C76/100</f>
        <v>0.90909090909090917</v>
      </c>
      <c r="D77" s="5">
        <f>D75*100/D76/100</f>
        <v>0.98039215686274517</v>
      </c>
      <c r="E77" s="5">
        <f>E75*100/E76/100</f>
        <v>0.8928571428571429</v>
      </c>
    </row>
  </sheetData>
  <mergeCells count="13">
    <mergeCell ref="G1:X2"/>
    <mergeCell ref="A1:E1"/>
    <mergeCell ref="A3:B3"/>
    <mergeCell ref="A43:E43"/>
    <mergeCell ref="A5:B5"/>
    <mergeCell ref="A6:B6"/>
    <mergeCell ref="A7:B7"/>
    <mergeCell ref="A65:E65"/>
    <mergeCell ref="A22:E22"/>
    <mergeCell ref="A24:B24"/>
    <mergeCell ref="G22:X23"/>
    <mergeCell ref="G43:X44"/>
    <mergeCell ref="G65:X6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4-01</dc:creator>
  <cp:lastModifiedBy>106</cp:lastModifiedBy>
  <dcterms:created xsi:type="dcterms:W3CDTF">2014-01-09T19:14:00Z</dcterms:created>
  <dcterms:modified xsi:type="dcterms:W3CDTF">2019-02-27T22:54:03Z</dcterms:modified>
</cp:coreProperties>
</file>